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activeTab="1"/>
  </bookViews>
  <sheets>
    <sheet name="АУП" sheetId="1" r:id="rId1"/>
    <sheet name="робітники" sheetId="2" r:id="rId2"/>
  </sheets>
  <definedNames/>
  <calcPr fullCalcOnLoad="1"/>
</workbook>
</file>

<file path=xl/sharedStrings.xml><?xml version="1.0" encoding="utf-8"?>
<sst xmlns="http://schemas.openxmlformats.org/spreadsheetml/2006/main" count="109" uniqueCount="89">
  <si>
    <t>Ш Т А Т Н И Й      Р О З П И С</t>
  </si>
  <si>
    <t>№ п/п</t>
  </si>
  <si>
    <t>Посада</t>
  </si>
  <si>
    <t>Надбавка</t>
  </si>
  <si>
    <t>Доплата</t>
  </si>
  <si>
    <t>Всього, грн.</t>
  </si>
  <si>
    <t>Головний інженер</t>
  </si>
  <si>
    <t>Головний бухгалтер</t>
  </si>
  <si>
    <t>Касир</t>
  </si>
  <si>
    <t>Всього по АУП за місяць:</t>
  </si>
  <si>
    <t>Всього за розрахунковий період:</t>
  </si>
  <si>
    <t>Всього за місяць:</t>
  </si>
  <si>
    <t>Ітого за місяць:</t>
  </si>
  <si>
    <t>Чисель-ність, чол..</t>
  </si>
  <si>
    <t>Головний економіст</t>
  </si>
  <si>
    <t>Оклад</t>
  </si>
  <si>
    <t>АУП працівників КП «Дергачікомунсервіс»</t>
  </si>
  <si>
    <t>КП «Дергачікомунсервіс»</t>
  </si>
  <si>
    <t>Директор</t>
  </si>
  <si>
    <t>Дергачівської міської ради</t>
  </si>
  <si>
    <t>Заступник головного бухгалтера</t>
  </si>
  <si>
    <t>Бухгалтер</t>
  </si>
  <si>
    <t>Інспектор з кадрів</t>
  </si>
  <si>
    <t xml:space="preserve">Інженер </t>
  </si>
  <si>
    <t>Дпректор</t>
  </si>
  <si>
    <t>Рішенням №______</t>
  </si>
  <si>
    <t>_____Сесії _______ скликання</t>
  </si>
  <si>
    <t>від "_____" _____________ 2017р.</t>
  </si>
  <si>
    <t>робітників КП «Дергачікомунсервіс»</t>
  </si>
  <si>
    <t>№п/п</t>
  </si>
  <si>
    <t>Чисельність, чол.</t>
  </si>
  <si>
    <t>Часова тарифна ставка</t>
  </si>
  <si>
    <t>За класність</t>
  </si>
  <si>
    <t>Доплата до мінімальної заробітної плати</t>
  </si>
  <si>
    <t>тарифна ставка</t>
  </si>
  <si>
    <t>Ітого на 1 робітника</t>
  </si>
  <si>
    <t>Всього</t>
  </si>
  <si>
    <t>Електрогазозварник 5 розряду</t>
  </si>
  <si>
    <t>Слюсар-сантехнік 5 розряду</t>
  </si>
  <si>
    <t>Слюсар-сантехнік 4 розряду</t>
  </si>
  <si>
    <t>Слюсар-сантехнік 3 розряду</t>
  </si>
  <si>
    <t>Комірник</t>
  </si>
  <si>
    <t>Сторож</t>
  </si>
  <si>
    <t>Двірник</t>
  </si>
  <si>
    <t>Вантажник</t>
  </si>
  <si>
    <t>Всього по підприємству за розрахунковий період:</t>
  </si>
  <si>
    <t>* Надбавка за високу профмайстерність надається згідно наказу по підприємству.</t>
  </si>
  <si>
    <t xml:space="preserve">Надбавка </t>
  </si>
  <si>
    <t>За високу профмайстерність *</t>
  </si>
  <si>
    <t xml:space="preserve">                                                    Рішенням №______</t>
  </si>
  <si>
    <t xml:space="preserve">                                                    _____Сесії _______ скликання</t>
  </si>
  <si>
    <t xml:space="preserve">                                                   Дергачівської міської ради</t>
  </si>
  <si>
    <t xml:space="preserve">                                                    від "_____" _____________ 2017р.</t>
  </si>
  <si>
    <t>КП "Дергачікомунсервіс"</t>
  </si>
  <si>
    <t>____________________</t>
  </si>
  <si>
    <t>(Підпис)</t>
  </si>
  <si>
    <t xml:space="preserve">Майстер </t>
  </si>
  <si>
    <t>1. Водопостачання</t>
  </si>
  <si>
    <t>2. Водовідведення</t>
  </si>
  <si>
    <t>3. Житлове господарство</t>
  </si>
  <si>
    <t>5. Загальновиробничі</t>
  </si>
  <si>
    <t>6. Саночистка</t>
  </si>
  <si>
    <t>7. Автотранспорт</t>
  </si>
  <si>
    <t>"Погоджено"</t>
  </si>
  <si>
    <t xml:space="preserve">                                                   "Погоджено"</t>
  </si>
  <si>
    <t>Механік</t>
  </si>
  <si>
    <t>Диспетчер</t>
  </si>
  <si>
    <t>Ліфтер</t>
  </si>
  <si>
    <t>І.С. Артьомов</t>
  </si>
  <si>
    <t>(Прожитковий мінімум 1762,00 грн.)</t>
  </si>
  <si>
    <t>на період з 01 січня 2018 року по 31 грудня 2018 року.</t>
  </si>
  <si>
    <t>Всього за розрахунковий період</t>
  </si>
  <si>
    <t>Додаток №1</t>
  </si>
  <si>
    <t>Додаток №2</t>
  </si>
  <si>
    <t>Інженер з охорони праці</t>
  </si>
  <si>
    <t>Юрисконсульт</t>
  </si>
  <si>
    <t>Машиніст насосних установок</t>
  </si>
  <si>
    <t>Контролер водопровідного господарства</t>
  </si>
  <si>
    <t>Слюсар - електрик з ремонту електроустаткування 5 розряду</t>
  </si>
  <si>
    <t>Водій автотранспортних засобів              (водій ЗІЛ сміттєвозу 1 клас)</t>
  </si>
  <si>
    <t>Водій автотранспортних засобів               (водій ГАЗ 3309)</t>
  </si>
  <si>
    <t>Водій автотранспортних засобів              (водій ЗІЛ сміттєвозу 2 клас)</t>
  </si>
  <si>
    <t>Водій автотранспортних засобів                                      (водій ГАЗ 53)</t>
  </si>
  <si>
    <t>Водій автотранспортних засобів               (водій газелі)</t>
  </si>
  <si>
    <t>Водій автотранспортних засобів                                     (водій ГАЗ 52)</t>
  </si>
  <si>
    <t>Водій автотранспортних засобів               (водій автовишки)</t>
  </si>
  <si>
    <t>Водій автотранспортних засобів                                   (водій бочки)</t>
  </si>
  <si>
    <t>Машиніст екскаватора одноковшового</t>
  </si>
  <si>
    <t>Тракторист                                             (водій Т16)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</si>
</sst>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;@"/>
    <numFmt numFmtId="186" formatCode="[$-F800]dddd\,\ mmmm\ dd\,\ yyyy"/>
    <numFmt numFmtId="187" formatCode="dd/mm/yy;@"/>
    <numFmt numFmtId="188" formatCode="[$-FC22]d\ mmmm\ yyyy&quot; р.&quot;;@"/>
    <numFmt numFmtId="189" formatCode="0.0"/>
    <numFmt numFmtId="190" formatCode="0.0%"/>
    <numFmt numFmtId="191" formatCode="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1" fontId="1" fillId="0" borderId="15" xfId="0" applyNumberFormat="1" applyFont="1" applyBorder="1" applyAlignment="1" applyProtection="1">
      <alignment horizontal="center" vertical="center" wrapText="1"/>
      <protection hidden="1"/>
    </xf>
    <xf numFmtId="1" fontId="1" fillId="0" borderId="16" xfId="0" applyNumberFormat="1" applyFont="1" applyBorder="1" applyAlignment="1" applyProtection="1">
      <alignment horizontal="center" vertical="center" wrapText="1"/>
      <protection hidden="1"/>
    </xf>
    <xf numFmtId="189" fontId="2" fillId="0" borderId="17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189" fontId="2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NumberFormat="1" applyFont="1" applyBorder="1" applyAlignment="1" applyProtection="1">
      <alignment horizontal="center" vertical="center" wrapText="1"/>
      <protection hidden="1"/>
    </xf>
    <xf numFmtId="189" fontId="1" fillId="0" borderId="19" xfId="0" applyNumberFormat="1" applyFont="1" applyBorder="1" applyAlignment="1" applyProtection="1">
      <alignment horizontal="center" vertical="center" wrapText="1"/>
      <protection hidden="1"/>
    </xf>
    <xf numFmtId="189" fontId="1" fillId="0" borderId="13" xfId="0" applyNumberFormat="1" applyFont="1" applyBorder="1" applyAlignment="1" applyProtection="1">
      <alignment horizontal="center" vertical="center" wrapText="1"/>
      <protection hidden="1"/>
    </xf>
    <xf numFmtId="189" fontId="1" fillId="0" borderId="20" xfId="0" applyNumberFormat="1" applyFont="1" applyBorder="1" applyAlignment="1" applyProtection="1">
      <alignment horizontal="center" vertical="center" wrapText="1"/>
      <protection hidden="1"/>
    </xf>
    <xf numFmtId="189" fontId="2" fillId="0" borderId="21" xfId="0" applyNumberFormat="1" applyFont="1" applyBorder="1" applyAlignment="1" applyProtection="1">
      <alignment horizontal="center" vertical="center" wrapText="1"/>
      <protection hidden="1"/>
    </xf>
    <xf numFmtId="189" fontId="2" fillId="0" borderId="20" xfId="0" applyNumberFormat="1" applyFont="1" applyBorder="1" applyAlignment="1" applyProtection="1">
      <alignment horizontal="center" vertical="center" wrapText="1"/>
      <protection hidden="1"/>
    </xf>
    <xf numFmtId="18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89" fontId="1" fillId="0" borderId="14" xfId="0" applyNumberFormat="1" applyFont="1" applyBorder="1" applyAlignment="1" applyProtection="1">
      <alignment horizontal="center" vertical="center" wrapText="1"/>
      <protection hidden="1"/>
    </xf>
    <xf numFmtId="2" fontId="1" fillId="0" borderId="19" xfId="0" applyNumberFormat="1" applyFont="1" applyBorder="1" applyAlignment="1" applyProtection="1">
      <alignment horizontal="center" vertical="center" wrapText="1"/>
      <protection hidden="1"/>
    </xf>
    <xf numFmtId="2" fontId="1" fillId="0" borderId="13" xfId="0" applyNumberFormat="1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2" fontId="1" fillId="0" borderId="20" xfId="0" applyNumberFormat="1" applyFont="1" applyBorder="1" applyAlignment="1" applyProtection="1">
      <alignment horizontal="center" vertical="center" wrapText="1"/>
      <protection hidden="1"/>
    </xf>
    <xf numFmtId="2" fontId="2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2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2" fontId="0" fillId="24" borderId="13" xfId="0" applyNumberFormat="1" applyFill="1" applyBorder="1" applyAlignment="1">
      <alignment horizontal="center"/>
    </xf>
    <xf numFmtId="0" fontId="12" fillId="6" borderId="13" xfId="0" applyFont="1" applyFill="1" applyBorder="1" applyAlignment="1">
      <alignment horizontal="center" wrapText="1"/>
    </xf>
    <xf numFmtId="2" fontId="11" fillId="6" borderId="13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1" fillId="6" borderId="13" xfId="0" applyNumberFormat="1" applyFont="1" applyFill="1" applyBorder="1" applyAlignment="1">
      <alignment horizontal="center"/>
    </xf>
    <xf numFmtId="2" fontId="11" fillId="6" borderId="13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1" fillId="24" borderId="13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6" borderId="13" xfId="0" applyNumberFormat="1" applyFont="1" applyFill="1" applyBorder="1" applyAlignment="1">
      <alignment horizontal="center"/>
    </xf>
    <xf numFmtId="0" fontId="0" fillId="24" borderId="13" xfId="0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1" fillId="0" borderId="16" xfId="0" applyFont="1" applyBorder="1" applyAlignment="1" applyProtection="1">
      <alignment vertical="center" wrapText="1"/>
      <protection hidden="1"/>
    </xf>
    <xf numFmtId="0" fontId="1" fillId="0" borderId="23" xfId="0" applyFont="1" applyBorder="1" applyAlignment="1" applyProtection="1">
      <alignment vertical="center" wrapText="1"/>
      <protection hidden="1"/>
    </xf>
    <xf numFmtId="0" fontId="1" fillId="0" borderId="20" xfId="0" applyFont="1" applyBorder="1" applyAlignment="1" applyProtection="1">
      <alignment vertical="center" wrapText="1"/>
      <protection hidden="1"/>
    </xf>
    <xf numFmtId="2" fontId="2" fillId="0" borderId="24" xfId="0" applyNumberFormat="1" applyFont="1" applyBorder="1" applyAlignment="1" applyProtection="1">
      <alignment horizontal="center"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 wrapText="1"/>
      <protection hidden="1"/>
    </xf>
    <xf numFmtId="2" fontId="2" fillId="0" borderId="26" xfId="0" applyNumberFormat="1" applyFont="1" applyBorder="1" applyAlignment="1" applyProtection="1">
      <alignment horizontal="center" vertical="center" wrapText="1"/>
      <protection hidden="1"/>
    </xf>
    <xf numFmtId="2" fontId="2" fillId="0" borderId="21" xfId="0" applyNumberFormat="1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right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28" xfId="0" applyFont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0" fontId="1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vertical="center" wrapText="1"/>
    </xf>
    <xf numFmtId="0" fontId="2" fillId="0" borderId="17" xfId="0" applyFont="1" applyBorder="1" applyAlignment="1" applyProtection="1">
      <alignment vertical="top" wrapText="1"/>
      <protection hidden="1"/>
    </xf>
    <xf numFmtId="0" fontId="2" fillId="0" borderId="20" xfId="0" applyFont="1" applyBorder="1" applyAlignment="1" applyProtection="1">
      <alignment vertical="top" wrapText="1"/>
      <protection hidden="1"/>
    </xf>
    <xf numFmtId="0" fontId="2" fillId="0" borderId="31" xfId="0" applyFont="1" applyBorder="1" applyAlignment="1" applyProtection="1">
      <alignment vertical="top" wrapText="1"/>
      <protection hidden="1"/>
    </xf>
    <xf numFmtId="0" fontId="2" fillId="0" borderId="18" xfId="0" applyFont="1" applyBorder="1" applyAlignment="1" applyProtection="1">
      <alignment vertical="top" wrapText="1"/>
      <protection hidden="1"/>
    </xf>
    <xf numFmtId="0" fontId="2" fillId="0" borderId="22" xfId="0" applyFont="1" applyBorder="1" applyAlignment="1" applyProtection="1">
      <alignment vertical="top" wrapText="1"/>
      <protection hidden="1"/>
    </xf>
    <xf numFmtId="0" fontId="2" fillId="0" borderId="32" xfId="0" applyFont="1" applyBorder="1" applyAlignment="1" applyProtection="1">
      <alignment vertical="top" wrapText="1"/>
      <protection hidden="1"/>
    </xf>
    <xf numFmtId="0" fontId="1" fillId="0" borderId="31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11" fillId="6" borderId="13" xfId="0" applyNumberFormat="1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6" borderId="13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 wrapText="1"/>
    </xf>
    <xf numFmtId="0" fontId="11" fillId="6" borderId="13" xfId="0" applyNumberFormat="1" applyFont="1" applyFill="1" applyBorder="1" applyAlignment="1">
      <alignment/>
    </xf>
    <xf numFmtId="0" fontId="11" fillId="6" borderId="13" xfId="0" applyFont="1" applyFill="1" applyBorder="1" applyAlignment="1">
      <alignment/>
    </xf>
    <xf numFmtId="2" fontId="12" fillId="6" borderId="29" xfId="0" applyNumberFormat="1" applyFont="1" applyFill="1" applyBorder="1" applyAlignment="1">
      <alignment/>
    </xf>
    <xf numFmtId="0" fontId="12" fillId="6" borderId="27" xfId="0" applyFont="1" applyFill="1" applyBorder="1" applyAlignment="1">
      <alignment/>
    </xf>
    <xf numFmtId="2" fontId="0" fillId="0" borderId="29" xfId="0" applyNumberFormat="1" applyBorder="1" applyAlignment="1">
      <alignment/>
    </xf>
    <xf numFmtId="0" fontId="0" fillId="0" borderId="27" xfId="0" applyFont="1" applyBorder="1" applyAlignment="1">
      <alignment/>
    </xf>
    <xf numFmtId="0" fontId="12" fillId="0" borderId="29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2" fontId="0" fillId="0" borderId="29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2" fontId="12" fillId="24" borderId="29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12" fillId="0" borderId="29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/>
    </xf>
    <xf numFmtId="0" fontId="0" fillId="0" borderId="29" xfId="0" applyNumberFormat="1" applyFont="1" applyBorder="1" applyAlignment="1">
      <alignment wrapText="1"/>
    </xf>
    <xf numFmtId="2" fontId="0" fillId="0" borderId="27" xfId="0" applyNumberFormat="1" applyFont="1" applyBorder="1" applyAlignment="1">
      <alignment wrapText="1"/>
    </xf>
    <xf numFmtId="0" fontId="11" fillId="0" borderId="29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wrapText="1"/>
    </xf>
    <xf numFmtId="2" fontId="0" fillId="24" borderId="29" xfId="0" applyNumberFormat="1" applyFont="1" applyFill="1" applyBorder="1" applyAlignment="1">
      <alignment wrapText="1"/>
    </xf>
    <xf numFmtId="0" fontId="0" fillId="24" borderId="27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PageLayoutView="0" workbookViewId="0" topLeftCell="A13">
      <selection activeCell="M21" sqref="M21"/>
    </sheetView>
  </sheetViews>
  <sheetFormatPr defaultColWidth="9.00390625" defaultRowHeight="12.75"/>
  <cols>
    <col min="1" max="1" width="6.75390625" style="0" customWidth="1"/>
    <col min="3" max="3" width="18.875" style="0" customWidth="1"/>
    <col min="4" max="4" width="9.875" style="0" bestFit="1" customWidth="1"/>
    <col min="5" max="5" width="14.375" style="0" customWidth="1"/>
    <col min="6" max="6" width="9.875" style="0" customWidth="1"/>
    <col min="7" max="7" width="8.625" style="0" customWidth="1"/>
    <col min="8" max="8" width="14.625" style="0" customWidth="1"/>
  </cols>
  <sheetData>
    <row r="1" spans="6:8" ht="12.75">
      <c r="F1" s="62" t="s">
        <v>72</v>
      </c>
      <c r="G1" s="62"/>
      <c r="H1" s="62"/>
    </row>
    <row r="2" spans="1:8" ht="18" customHeight="1">
      <c r="A2" s="67"/>
      <c r="B2" s="67"/>
      <c r="C2" s="67"/>
      <c r="D2" s="1"/>
      <c r="E2" s="67" t="s">
        <v>63</v>
      </c>
      <c r="F2" s="67"/>
      <c r="G2" s="67"/>
      <c r="H2" s="67"/>
    </row>
    <row r="3" spans="1:8" ht="18.75" customHeight="1">
      <c r="A3" s="1"/>
      <c r="B3" s="1"/>
      <c r="C3" s="1"/>
      <c r="D3" s="1"/>
      <c r="E3" s="67" t="s">
        <v>25</v>
      </c>
      <c r="F3" s="67"/>
      <c r="G3" s="67"/>
      <c r="H3" s="67"/>
    </row>
    <row r="4" spans="1:8" ht="18.75" customHeight="1">
      <c r="A4" s="70"/>
      <c r="B4" s="70"/>
      <c r="C4" s="70"/>
      <c r="D4" s="1"/>
      <c r="E4" s="67" t="s">
        <v>26</v>
      </c>
      <c r="F4" s="67"/>
      <c r="G4" s="67"/>
      <c r="H4" s="67"/>
    </row>
    <row r="5" spans="1:8" ht="18.75" customHeight="1">
      <c r="A5" s="1"/>
      <c r="B5" s="1"/>
      <c r="C5" s="1"/>
      <c r="D5" s="1"/>
      <c r="E5" s="67" t="s">
        <v>19</v>
      </c>
      <c r="F5" s="67"/>
      <c r="G5" s="67"/>
      <c r="H5" s="21"/>
    </row>
    <row r="6" spans="1:8" ht="18.75" customHeight="1">
      <c r="A6" s="70"/>
      <c r="B6" s="71"/>
      <c r="C6" s="69"/>
      <c r="D6" s="69"/>
      <c r="E6" s="30" t="s">
        <v>27</v>
      </c>
      <c r="F6" s="30"/>
      <c r="G6" s="30"/>
      <c r="H6" s="30"/>
    </row>
    <row r="7" spans="1:8" ht="12.75" customHeight="1">
      <c r="A7" s="1"/>
      <c r="B7" s="1"/>
      <c r="C7" s="1"/>
      <c r="D7" s="1"/>
      <c r="E7" s="67"/>
      <c r="F7" s="67"/>
      <c r="G7" s="67"/>
      <c r="H7" s="67"/>
    </row>
    <row r="8" spans="1:8" ht="12" customHeight="1">
      <c r="A8" s="2"/>
      <c r="B8" s="1"/>
      <c r="C8" s="1"/>
      <c r="D8" s="1"/>
      <c r="E8" s="1"/>
      <c r="F8" s="1"/>
      <c r="G8" s="1"/>
      <c r="H8" s="1"/>
    </row>
    <row r="9" spans="1:8" ht="12" customHeight="1">
      <c r="A9" s="2"/>
      <c r="B9" s="1"/>
      <c r="C9" s="1"/>
      <c r="D9" s="1"/>
      <c r="E9" s="1"/>
      <c r="F9" s="1"/>
      <c r="G9" s="1"/>
      <c r="H9" s="1"/>
    </row>
    <row r="10" spans="1:8" ht="18.75">
      <c r="A10" s="68" t="s">
        <v>0</v>
      </c>
      <c r="B10" s="68"/>
      <c r="C10" s="68"/>
      <c r="D10" s="68"/>
      <c r="E10" s="68"/>
      <c r="F10" s="68"/>
      <c r="G10" s="68"/>
      <c r="H10" s="68"/>
    </row>
    <row r="11" spans="1:8" ht="18.75">
      <c r="A11" s="68" t="s">
        <v>16</v>
      </c>
      <c r="B11" s="68"/>
      <c r="C11" s="68"/>
      <c r="D11" s="68"/>
      <c r="E11" s="68"/>
      <c r="F11" s="68"/>
      <c r="G11" s="68"/>
      <c r="H11" s="68"/>
    </row>
    <row r="12" spans="1:8" ht="18.75">
      <c r="A12" s="68" t="s">
        <v>70</v>
      </c>
      <c r="B12" s="68"/>
      <c r="C12" s="68"/>
      <c r="D12" s="68"/>
      <c r="E12" s="68"/>
      <c r="F12" s="68"/>
      <c r="G12" s="68"/>
      <c r="H12" s="68"/>
    </row>
    <row r="13" spans="1:8" ht="18.75">
      <c r="A13" s="68" t="s">
        <v>69</v>
      </c>
      <c r="B13" s="68"/>
      <c r="C13" s="68"/>
      <c r="D13" s="68"/>
      <c r="E13" s="68"/>
      <c r="F13" s="68"/>
      <c r="G13" s="68"/>
      <c r="H13" s="68"/>
    </row>
    <row r="14" spans="1:8" ht="19.5" thickBot="1">
      <c r="A14" s="2"/>
      <c r="B14" s="1"/>
      <c r="C14" s="1"/>
      <c r="D14" s="1"/>
      <c r="E14" s="1"/>
      <c r="F14" s="1"/>
      <c r="G14" s="1"/>
      <c r="H14" s="1"/>
    </row>
    <row r="15" spans="1:8" ht="43.5" customHeight="1" thickBot="1">
      <c r="A15" s="3" t="s">
        <v>1</v>
      </c>
      <c r="B15" s="74" t="s">
        <v>2</v>
      </c>
      <c r="C15" s="74"/>
      <c r="D15" s="4" t="s">
        <v>13</v>
      </c>
      <c r="E15" s="4" t="s">
        <v>15</v>
      </c>
      <c r="F15" s="4" t="s">
        <v>3</v>
      </c>
      <c r="G15" s="4" t="s">
        <v>4</v>
      </c>
      <c r="H15" s="5" t="s">
        <v>5</v>
      </c>
    </row>
    <row r="16" spans="1:8" ht="15.75">
      <c r="A16" s="52">
        <v>1</v>
      </c>
      <c r="B16" s="63" t="s">
        <v>18</v>
      </c>
      <c r="C16" s="64"/>
      <c r="D16" s="10">
        <v>1</v>
      </c>
      <c r="E16" s="24">
        <v>12686.4</v>
      </c>
      <c r="F16" s="16"/>
      <c r="G16" s="16"/>
      <c r="H16" s="56">
        <f aca="true" t="shared" si="0" ref="H16:H29">SUM(E16:G16)*D16</f>
        <v>12686.4</v>
      </c>
    </row>
    <row r="17" spans="1:8" ht="21.75" customHeight="1">
      <c r="A17" s="53">
        <v>2</v>
      </c>
      <c r="B17" s="65" t="s">
        <v>6</v>
      </c>
      <c r="C17" s="66"/>
      <c r="D17" s="11">
        <v>1</v>
      </c>
      <c r="E17" s="25">
        <v>10149.12</v>
      </c>
      <c r="F17" s="17"/>
      <c r="G17" s="17"/>
      <c r="H17" s="57">
        <f t="shared" si="0"/>
        <v>10149.12</v>
      </c>
    </row>
    <row r="18" spans="1:8" ht="21.75" customHeight="1">
      <c r="A18" s="53">
        <v>3</v>
      </c>
      <c r="B18" s="65" t="s">
        <v>7</v>
      </c>
      <c r="C18" s="66"/>
      <c r="D18" s="11">
        <v>1</v>
      </c>
      <c r="E18" s="25">
        <v>11417.76</v>
      </c>
      <c r="F18" s="17"/>
      <c r="G18" s="17"/>
      <c r="H18" s="57">
        <f t="shared" si="0"/>
        <v>11417.76</v>
      </c>
    </row>
    <row r="19" spans="1:8" ht="31.5" customHeight="1">
      <c r="A19" s="53">
        <v>4</v>
      </c>
      <c r="B19" s="65" t="s">
        <v>20</v>
      </c>
      <c r="C19" s="66"/>
      <c r="D19" s="11">
        <v>1</v>
      </c>
      <c r="E19" s="25">
        <v>6850.66</v>
      </c>
      <c r="F19" s="17"/>
      <c r="G19" s="17"/>
      <c r="H19" s="57">
        <f t="shared" si="0"/>
        <v>6850.66</v>
      </c>
    </row>
    <row r="20" spans="1:8" ht="20.25" customHeight="1">
      <c r="A20" s="53">
        <v>5</v>
      </c>
      <c r="B20" s="66" t="s">
        <v>21</v>
      </c>
      <c r="C20" s="75"/>
      <c r="D20" s="11">
        <v>3</v>
      </c>
      <c r="E20" s="25">
        <v>5391.72</v>
      </c>
      <c r="F20" s="17"/>
      <c r="G20" s="17"/>
      <c r="H20" s="57">
        <f t="shared" si="0"/>
        <v>16175.16</v>
      </c>
    </row>
    <row r="21" spans="1:8" ht="15.75">
      <c r="A21" s="53">
        <v>6</v>
      </c>
      <c r="B21" s="65" t="s">
        <v>8</v>
      </c>
      <c r="C21" s="66"/>
      <c r="D21" s="11">
        <v>1</v>
      </c>
      <c r="E21" s="25">
        <v>3805.92</v>
      </c>
      <c r="F21" s="17"/>
      <c r="G21" s="17"/>
      <c r="H21" s="57">
        <f t="shared" si="0"/>
        <v>3805.92</v>
      </c>
    </row>
    <row r="22" spans="1:8" ht="21.75" customHeight="1">
      <c r="A22" s="53">
        <v>7</v>
      </c>
      <c r="B22" s="72" t="s">
        <v>22</v>
      </c>
      <c r="C22" s="73"/>
      <c r="D22" s="15">
        <v>1</v>
      </c>
      <c r="E22" s="25">
        <v>5391.72</v>
      </c>
      <c r="F22" s="17"/>
      <c r="G22" s="17"/>
      <c r="H22" s="57">
        <f t="shared" si="0"/>
        <v>5391.72</v>
      </c>
    </row>
    <row r="23" spans="1:8" ht="15.75">
      <c r="A23" s="53">
        <v>8</v>
      </c>
      <c r="B23" s="65" t="s">
        <v>14</v>
      </c>
      <c r="C23" s="66"/>
      <c r="D23" s="11">
        <v>1</v>
      </c>
      <c r="E23" s="25">
        <v>8880.48</v>
      </c>
      <c r="F23" s="17"/>
      <c r="G23" s="17"/>
      <c r="H23" s="57">
        <f t="shared" si="0"/>
        <v>8880.48</v>
      </c>
    </row>
    <row r="24" spans="1:8" ht="19.5" customHeight="1">
      <c r="A24" s="53">
        <v>9</v>
      </c>
      <c r="B24" s="65" t="s">
        <v>74</v>
      </c>
      <c r="C24" s="65"/>
      <c r="D24" s="6">
        <v>1</v>
      </c>
      <c r="E24" s="25">
        <v>5708.88</v>
      </c>
      <c r="F24" s="17"/>
      <c r="G24" s="17"/>
      <c r="H24" s="57">
        <f t="shared" si="0"/>
        <v>5708.88</v>
      </c>
    </row>
    <row r="25" spans="1:8" ht="21.75" customHeight="1">
      <c r="A25" s="54">
        <v>10</v>
      </c>
      <c r="B25" s="72" t="s">
        <v>23</v>
      </c>
      <c r="C25" s="60"/>
      <c r="D25" s="7">
        <v>1</v>
      </c>
      <c r="E25" s="26">
        <v>5708.88</v>
      </c>
      <c r="F25" s="23"/>
      <c r="G25" s="23"/>
      <c r="H25" s="58">
        <f t="shared" si="0"/>
        <v>5708.88</v>
      </c>
    </row>
    <row r="26" spans="1:8" ht="21.75" customHeight="1">
      <c r="A26" s="54">
        <v>11</v>
      </c>
      <c r="B26" s="72" t="s">
        <v>56</v>
      </c>
      <c r="C26" s="84"/>
      <c r="D26" s="7">
        <v>2</v>
      </c>
      <c r="E26" s="26">
        <v>5708.88</v>
      </c>
      <c r="F26" s="23"/>
      <c r="G26" s="23"/>
      <c r="H26" s="58">
        <f t="shared" si="0"/>
        <v>11417.76</v>
      </c>
    </row>
    <row r="27" spans="1:8" ht="21.75" customHeight="1">
      <c r="A27" s="51">
        <v>12</v>
      </c>
      <c r="B27" s="61" t="s">
        <v>75</v>
      </c>
      <c r="C27" s="61"/>
      <c r="D27" s="6">
        <v>2</v>
      </c>
      <c r="E27" s="25">
        <v>5708.88</v>
      </c>
      <c r="F27" s="17"/>
      <c r="G27" s="17"/>
      <c r="H27" s="57">
        <f t="shared" si="0"/>
        <v>11417.76</v>
      </c>
    </row>
    <row r="28" spans="1:8" ht="21.75" customHeight="1">
      <c r="A28" s="51">
        <v>13</v>
      </c>
      <c r="B28" s="72" t="s">
        <v>65</v>
      </c>
      <c r="C28" s="60"/>
      <c r="D28" s="6">
        <v>1</v>
      </c>
      <c r="E28" s="25">
        <v>5708.88</v>
      </c>
      <c r="F28" s="17"/>
      <c r="G28" s="17"/>
      <c r="H28" s="57">
        <f t="shared" si="0"/>
        <v>5708.88</v>
      </c>
    </row>
    <row r="29" spans="1:8" ht="21.75" customHeight="1" thickBot="1">
      <c r="A29" s="55">
        <v>14</v>
      </c>
      <c r="B29" s="82" t="s">
        <v>66</v>
      </c>
      <c r="C29" s="83"/>
      <c r="D29" s="18">
        <v>0.5</v>
      </c>
      <c r="E29" s="27">
        <v>5391.72</v>
      </c>
      <c r="F29" s="18"/>
      <c r="G29" s="18"/>
      <c r="H29" s="59">
        <f t="shared" si="0"/>
        <v>2695.86</v>
      </c>
    </row>
    <row r="30" spans="1:8" ht="15.75">
      <c r="A30" s="79" t="s">
        <v>9</v>
      </c>
      <c r="B30" s="80"/>
      <c r="C30" s="81"/>
      <c r="D30" s="14">
        <f>SUM(D16:D29)</f>
        <v>17.5</v>
      </c>
      <c r="E30" s="28">
        <f>SUM(E16:E29)</f>
        <v>98509.90000000002</v>
      </c>
      <c r="F30" s="28">
        <f>SUM(F16:F29)</f>
        <v>0</v>
      </c>
      <c r="G30" s="28">
        <f>SUM(G16:G29)</f>
        <v>0</v>
      </c>
      <c r="H30" s="28">
        <f>SUM(H16:H29)</f>
        <v>118015.24</v>
      </c>
    </row>
    <row r="31" spans="1:8" ht="31.5" customHeight="1" thickBot="1">
      <c r="A31" s="76" t="s">
        <v>10</v>
      </c>
      <c r="B31" s="77"/>
      <c r="C31" s="78"/>
      <c r="D31" s="12">
        <f>D30</f>
        <v>17.5</v>
      </c>
      <c r="E31" s="29">
        <f>E30*12</f>
        <v>1182118.8000000003</v>
      </c>
      <c r="F31" s="20">
        <f>F30*11</f>
        <v>0</v>
      </c>
      <c r="G31" s="20">
        <f>G30*12</f>
        <v>0</v>
      </c>
      <c r="H31" s="19">
        <f>H30*12</f>
        <v>1416182.8800000001</v>
      </c>
    </row>
    <row r="32" spans="1:8" ht="12.75">
      <c r="A32" s="8"/>
      <c r="B32" s="8"/>
      <c r="C32" s="8"/>
      <c r="D32" s="8"/>
      <c r="E32" s="8"/>
      <c r="F32" s="8"/>
      <c r="G32" s="8"/>
      <c r="H32" s="1"/>
    </row>
    <row r="33" spans="1:8" ht="12.75" customHeight="1">
      <c r="A33" s="2"/>
      <c r="B33" s="1"/>
      <c r="C33" s="1"/>
      <c r="D33" s="1"/>
      <c r="E33" s="1"/>
      <c r="F33" s="1"/>
      <c r="G33" s="1"/>
      <c r="H33" s="1"/>
    </row>
    <row r="34" spans="1:8" ht="15.75">
      <c r="A34" s="67" t="s">
        <v>24</v>
      </c>
      <c r="B34" s="67"/>
      <c r="C34" s="67"/>
      <c r="D34" s="9"/>
      <c r="E34" s="9"/>
      <c r="F34" s="9"/>
      <c r="G34" s="9"/>
      <c r="H34" s="9"/>
    </row>
    <row r="35" spans="1:8" ht="15.75">
      <c r="A35" s="67" t="s">
        <v>17</v>
      </c>
      <c r="B35" s="67"/>
      <c r="C35" s="67"/>
      <c r="D35" s="67"/>
      <c r="E35" s="1"/>
      <c r="F35" s="13" t="s">
        <v>68</v>
      </c>
      <c r="G35" s="13"/>
      <c r="H35" s="22"/>
    </row>
  </sheetData>
  <sheetProtection/>
  <mergeCells count="33">
    <mergeCell ref="A35:D35"/>
    <mergeCell ref="A31:C31"/>
    <mergeCell ref="A30:C30"/>
    <mergeCell ref="B24:C24"/>
    <mergeCell ref="B27:C27"/>
    <mergeCell ref="A34:C34"/>
    <mergeCell ref="B28:C28"/>
    <mergeCell ref="B29:C29"/>
    <mergeCell ref="B25:C25"/>
    <mergeCell ref="B26:C26"/>
    <mergeCell ref="B17:C17"/>
    <mergeCell ref="A4:C4"/>
    <mergeCell ref="B23:C23"/>
    <mergeCell ref="B22:C22"/>
    <mergeCell ref="B15:C15"/>
    <mergeCell ref="B21:C21"/>
    <mergeCell ref="B20:C20"/>
    <mergeCell ref="A11:H11"/>
    <mergeCell ref="E4:H4"/>
    <mergeCell ref="E5:G5"/>
    <mergeCell ref="C6:D6"/>
    <mergeCell ref="A6:B6"/>
    <mergeCell ref="A10:H10"/>
    <mergeCell ref="F1:H1"/>
    <mergeCell ref="B16:C16"/>
    <mergeCell ref="B19:C19"/>
    <mergeCell ref="B18:C18"/>
    <mergeCell ref="A2:C2"/>
    <mergeCell ref="A12:H12"/>
    <mergeCell ref="E2:H2"/>
    <mergeCell ref="E7:H7"/>
    <mergeCell ref="A13:H13"/>
    <mergeCell ref="E3:H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22">
      <selection activeCell="M14" sqref="M14"/>
    </sheetView>
  </sheetViews>
  <sheetFormatPr defaultColWidth="9.00390625" defaultRowHeight="12.75"/>
  <cols>
    <col min="1" max="1" width="3.125" style="0" customWidth="1"/>
    <col min="2" max="2" width="28.625" style="0" customWidth="1"/>
    <col min="4" max="4" width="9.625" style="0" bestFit="1" customWidth="1"/>
    <col min="5" max="5" width="10.375" style="0" customWidth="1"/>
    <col min="6" max="6" width="11.875" style="0" customWidth="1"/>
    <col min="7" max="7" width="11.375" style="0" customWidth="1"/>
    <col min="8" max="8" width="10.875" style="0" customWidth="1"/>
    <col min="9" max="9" width="11.125" style="0" customWidth="1"/>
    <col min="10" max="10" width="12.00390625" style="0" customWidth="1"/>
    <col min="11" max="11" width="11.625" style="0" customWidth="1"/>
  </cols>
  <sheetData>
    <row r="1" spans="9:11" ht="12.75">
      <c r="I1" s="62" t="s">
        <v>73</v>
      </c>
      <c r="J1" s="62"/>
      <c r="K1" s="62"/>
    </row>
    <row r="2" spans="1:9" ht="18" customHeight="1">
      <c r="A2" s="67"/>
      <c r="B2" s="67"/>
      <c r="C2" s="67"/>
      <c r="D2" s="1"/>
      <c r="E2" s="67" t="s">
        <v>64</v>
      </c>
      <c r="F2" s="67"/>
      <c r="G2" s="67"/>
      <c r="H2" s="67"/>
      <c r="I2" s="67"/>
    </row>
    <row r="3" spans="1:9" ht="18.75" customHeight="1">
      <c r="A3" s="1"/>
      <c r="B3" s="1"/>
      <c r="C3" s="1"/>
      <c r="D3" s="1"/>
      <c r="E3" s="67" t="s">
        <v>49</v>
      </c>
      <c r="F3" s="67"/>
      <c r="G3" s="67"/>
      <c r="H3" s="67"/>
      <c r="I3" s="67"/>
    </row>
    <row r="4" spans="1:11" ht="18.75" customHeight="1">
      <c r="A4" s="70"/>
      <c r="B4" s="70"/>
      <c r="C4" s="70"/>
      <c r="D4" s="1"/>
      <c r="E4" s="67" t="s">
        <v>50</v>
      </c>
      <c r="F4" s="67"/>
      <c r="G4" s="67"/>
      <c r="H4" s="67"/>
      <c r="I4" s="67"/>
      <c r="J4" s="87"/>
      <c r="K4" s="87"/>
    </row>
    <row r="5" spans="1:11" ht="18.75" customHeight="1">
      <c r="A5" s="1"/>
      <c r="B5" s="1"/>
      <c r="C5" s="1"/>
      <c r="D5" s="1"/>
      <c r="E5" s="67" t="s">
        <v>51</v>
      </c>
      <c r="F5" s="67"/>
      <c r="G5" s="67"/>
      <c r="H5" s="67"/>
      <c r="I5" s="87"/>
      <c r="J5" s="87"/>
      <c r="K5" s="87"/>
    </row>
    <row r="6" spans="1:11" ht="18.75" customHeight="1">
      <c r="A6" s="70"/>
      <c r="B6" s="71"/>
      <c r="C6" s="69"/>
      <c r="D6" s="69"/>
      <c r="E6" s="88" t="s">
        <v>52</v>
      </c>
      <c r="F6" s="87"/>
      <c r="G6" s="87"/>
      <c r="H6" s="87"/>
      <c r="I6" s="87"/>
      <c r="J6" s="87"/>
      <c r="K6" s="87"/>
    </row>
    <row r="7" spans="1:9" ht="12" customHeight="1">
      <c r="A7" s="2"/>
      <c r="B7" s="1"/>
      <c r="C7" s="1"/>
      <c r="D7" s="1"/>
      <c r="E7" s="1"/>
      <c r="F7" s="1"/>
      <c r="G7" s="1"/>
      <c r="H7" s="1"/>
      <c r="I7" s="1"/>
    </row>
    <row r="8" spans="1:9" ht="12" customHeight="1">
      <c r="A8" s="2"/>
      <c r="B8" s="1"/>
      <c r="C8" s="1"/>
      <c r="D8" s="1"/>
      <c r="E8" s="1"/>
      <c r="F8" s="1"/>
      <c r="G8" s="1"/>
      <c r="H8" s="1"/>
      <c r="I8" s="1"/>
    </row>
    <row r="9" spans="1:9" ht="18.75">
      <c r="A9" s="68" t="s">
        <v>0</v>
      </c>
      <c r="B9" s="68"/>
      <c r="C9" s="68"/>
      <c r="D9" s="68"/>
      <c r="E9" s="68"/>
      <c r="F9" s="68"/>
      <c r="G9" s="68"/>
      <c r="H9" s="68"/>
      <c r="I9" s="68"/>
    </row>
    <row r="10" spans="1:9" ht="18.75">
      <c r="A10" s="68" t="s">
        <v>28</v>
      </c>
      <c r="B10" s="68"/>
      <c r="C10" s="68"/>
      <c r="D10" s="68"/>
      <c r="E10" s="68"/>
      <c r="F10" s="68"/>
      <c r="G10" s="68"/>
      <c r="H10" s="68"/>
      <c r="I10" s="68"/>
    </row>
    <row r="11" spans="1:9" ht="18.75">
      <c r="A11" s="68" t="s">
        <v>70</v>
      </c>
      <c r="B11" s="68"/>
      <c r="C11" s="68"/>
      <c r="D11" s="68"/>
      <c r="E11" s="68"/>
      <c r="F11" s="68"/>
      <c r="G11" s="68"/>
      <c r="H11" s="68"/>
      <c r="I11" s="68"/>
    </row>
    <row r="12" spans="1:9" ht="18.75">
      <c r="A12" s="68" t="s">
        <v>69</v>
      </c>
      <c r="B12" s="68"/>
      <c r="C12" s="68"/>
      <c r="D12" s="68"/>
      <c r="E12" s="68"/>
      <c r="F12" s="68"/>
      <c r="G12" s="68"/>
      <c r="H12" s="68"/>
      <c r="I12" s="68"/>
    </row>
    <row r="13" spans="1:11" ht="17.25" customHeight="1">
      <c r="A13" s="90" t="s">
        <v>29</v>
      </c>
      <c r="B13" s="90" t="s">
        <v>2</v>
      </c>
      <c r="C13" s="90" t="s">
        <v>30</v>
      </c>
      <c r="D13" s="89" t="s">
        <v>15</v>
      </c>
      <c r="E13" s="90" t="s">
        <v>31</v>
      </c>
      <c r="F13" s="90" t="s">
        <v>34</v>
      </c>
      <c r="G13" s="89" t="s">
        <v>47</v>
      </c>
      <c r="H13" s="89"/>
      <c r="I13" s="90" t="s">
        <v>33</v>
      </c>
      <c r="J13" s="90" t="s">
        <v>35</v>
      </c>
      <c r="K13" s="90" t="s">
        <v>36</v>
      </c>
    </row>
    <row r="14" spans="1:11" ht="63" customHeight="1">
      <c r="A14" s="90"/>
      <c r="B14" s="90"/>
      <c r="C14" s="89"/>
      <c r="D14" s="89"/>
      <c r="E14" s="89"/>
      <c r="F14" s="90"/>
      <c r="G14" s="35" t="s">
        <v>48</v>
      </c>
      <c r="H14" s="35" t="s">
        <v>32</v>
      </c>
      <c r="I14" s="90"/>
      <c r="J14" s="90"/>
      <c r="K14" s="90"/>
    </row>
    <row r="15" spans="1:11" ht="25.5" customHeight="1">
      <c r="A15" s="97" t="s">
        <v>57</v>
      </c>
      <c r="B15" s="98"/>
      <c r="C15" s="38"/>
      <c r="D15" s="38"/>
      <c r="E15" s="38"/>
      <c r="F15" s="39"/>
      <c r="G15" s="39"/>
      <c r="H15" s="39"/>
      <c r="I15" s="39"/>
      <c r="J15" s="39"/>
      <c r="K15" s="39"/>
    </row>
    <row r="16" spans="1:12" ht="12.75">
      <c r="A16" s="95" t="s">
        <v>76</v>
      </c>
      <c r="B16" s="96"/>
      <c r="C16" s="48">
        <v>13</v>
      </c>
      <c r="D16" s="33"/>
      <c r="E16" s="33">
        <v>22.9</v>
      </c>
      <c r="F16" s="33">
        <v>3805.92</v>
      </c>
      <c r="G16" s="33">
        <v>0</v>
      </c>
      <c r="H16" s="33">
        <v>0</v>
      </c>
      <c r="I16" s="33">
        <v>0</v>
      </c>
      <c r="J16" s="33">
        <f>D16+F16+G16+H16+I16</f>
        <v>3805.92</v>
      </c>
      <c r="K16" s="33">
        <f>C16*J16</f>
        <v>49476.96</v>
      </c>
      <c r="L16" s="31"/>
    </row>
    <row r="17" spans="1:12" ht="12.75" customHeight="1">
      <c r="A17" s="99" t="s">
        <v>39</v>
      </c>
      <c r="B17" s="96"/>
      <c r="C17" s="48">
        <v>2</v>
      </c>
      <c r="D17" s="33"/>
      <c r="E17" s="33">
        <v>25.76</v>
      </c>
      <c r="F17" s="33">
        <v>4281.66</v>
      </c>
      <c r="G17" s="33">
        <v>685.07</v>
      </c>
      <c r="H17" s="33"/>
      <c r="I17" s="33"/>
      <c r="J17" s="33">
        <f>D17+F17+G17+H17+I17</f>
        <v>4966.73</v>
      </c>
      <c r="K17" s="33">
        <f>C17*J17</f>
        <v>9933.46</v>
      </c>
      <c r="L17" s="31"/>
    </row>
    <row r="18" spans="1:12" ht="27.75" customHeight="1">
      <c r="A18" s="99" t="s">
        <v>77</v>
      </c>
      <c r="B18" s="100"/>
      <c r="C18" s="48">
        <v>3</v>
      </c>
      <c r="D18" s="33">
        <v>3805.92</v>
      </c>
      <c r="E18" s="33"/>
      <c r="F18" s="33"/>
      <c r="G18" s="33"/>
      <c r="H18" s="33"/>
      <c r="I18" s="33"/>
      <c r="J18" s="33">
        <f>D18+F18+G18+H18+I18</f>
        <v>3805.92</v>
      </c>
      <c r="K18" s="33">
        <f>C18*J18</f>
        <v>11417.76</v>
      </c>
      <c r="L18" s="31"/>
    </row>
    <row r="19" spans="1:12" ht="14.25" customHeight="1">
      <c r="A19" s="93" t="s">
        <v>12</v>
      </c>
      <c r="B19" s="94"/>
      <c r="C19" s="42">
        <f>SUM(C16:C18)</f>
        <v>18</v>
      </c>
      <c r="D19" s="43">
        <f>SUM(D16:D18)</f>
        <v>3805.92</v>
      </c>
      <c r="E19" s="43"/>
      <c r="F19" s="43">
        <f aca="true" t="shared" si="0" ref="F19:K19">SUM(F16:F18)</f>
        <v>8087.58</v>
      </c>
      <c r="G19" s="43">
        <f t="shared" si="0"/>
        <v>685.07</v>
      </c>
      <c r="H19" s="43">
        <f t="shared" si="0"/>
        <v>0</v>
      </c>
      <c r="I19" s="43">
        <f t="shared" si="0"/>
        <v>0</v>
      </c>
      <c r="J19" s="43">
        <f t="shared" si="0"/>
        <v>12578.57</v>
      </c>
      <c r="K19" s="43">
        <f t="shared" si="0"/>
        <v>70828.18</v>
      </c>
      <c r="L19" s="31"/>
    </row>
    <row r="20" spans="1:12" ht="16.5" customHeight="1">
      <c r="A20" s="93" t="s">
        <v>71</v>
      </c>
      <c r="B20" s="94"/>
      <c r="C20" s="49"/>
      <c r="D20" s="43">
        <f>D19*12</f>
        <v>45671.04</v>
      </c>
      <c r="E20" s="43"/>
      <c r="F20" s="43">
        <f>F19*12</f>
        <v>97050.95999999999</v>
      </c>
      <c r="G20" s="43">
        <f>G19*12</f>
        <v>8220.84</v>
      </c>
      <c r="H20" s="43"/>
      <c r="I20" s="43"/>
      <c r="J20" s="43">
        <f>J19*12</f>
        <v>150942.84</v>
      </c>
      <c r="K20" s="43">
        <f>K19*12</f>
        <v>849938.1599999999</v>
      </c>
      <c r="L20" s="31"/>
    </row>
    <row r="21" spans="1:12" s="46" customFormat="1" ht="24.75" customHeight="1">
      <c r="A21" s="101" t="s">
        <v>58</v>
      </c>
      <c r="B21" s="102"/>
      <c r="C21" s="50"/>
      <c r="D21" s="44"/>
      <c r="E21" s="44"/>
      <c r="F21" s="44"/>
      <c r="G21" s="44"/>
      <c r="H21" s="34"/>
      <c r="I21" s="34"/>
      <c r="J21" s="34"/>
      <c r="K21" s="34"/>
      <c r="L21" s="45"/>
    </row>
    <row r="22" spans="1:12" ht="12.75">
      <c r="A22" s="95" t="s">
        <v>76</v>
      </c>
      <c r="B22" s="96"/>
      <c r="C22" s="48">
        <v>4</v>
      </c>
      <c r="D22" s="33"/>
      <c r="E22" s="33">
        <v>22.9</v>
      </c>
      <c r="F22" s="33">
        <v>3805.92</v>
      </c>
      <c r="G22" s="33"/>
      <c r="H22" s="33"/>
      <c r="I22" s="33"/>
      <c r="J22" s="33">
        <f>D22+F22+G22+H22+I22</f>
        <v>3805.92</v>
      </c>
      <c r="K22" s="33">
        <f>C22*J22</f>
        <v>15223.68</v>
      </c>
      <c r="L22" s="31"/>
    </row>
    <row r="23" spans="1:12" ht="12.75" customHeight="1">
      <c r="A23" s="99" t="s">
        <v>38</v>
      </c>
      <c r="B23" s="96"/>
      <c r="C23" s="48">
        <v>1</v>
      </c>
      <c r="D23" s="33"/>
      <c r="E23" s="33">
        <v>29.39</v>
      </c>
      <c r="F23" s="33">
        <v>4884.26</v>
      </c>
      <c r="G23" s="33">
        <v>976.85</v>
      </c>
      <c r="H23" s="33"/>
      <c r="I23" s="33"/>
      <c r="J23" s="33">
        <f>D23+F23+G23+H23+I23</f>
        <v>5861.110000000001</v>
      </c>
      <c r="K23" s="33">
        <f>C23*J23</f>
        <v>5861.110000000001</v>
      </c>
      <c r="L23" s="31"/>
    </row>
    <row r="24" spans="1:12" ht="12.75">
      <c r="A24" s="93" t="s">
        <v>12</v>
      </c>
      <c r="B24" s="94"/>
      <c r="C24" s="42">
        <f>SUM(C22:C23)</f>
        <v>5</v>
      </c>
      <c r="D24" s="43"/>
      <c r="E24" s="43"/>
      <c r="F24" s="43">
        <f>SUM(F22:F23)</f>
        <v>8690.18</v>
      </c>
      <c r="G24" s="43">
        <f>SUM(G22:G23)</f>
        <v>976.85</v>
      </c>
      <c r="H24" s="43"/>
      <c r="I24" s="43"/>
      <c r="J24" s="43">
        <f>SUM(J22:J23)</f>
        <v>9667.03</v>
      </c>
      <c r="K24" s="43">
        <f>SUM(K22:K23)</f>
        <v>21084.79</v>
      </c>
      <c r="L24" s="31"/>
    </row>
    <row r="25" spans="1:12" ht="12.75">
      <c r="A25" s="93" t="s">
        <v>71</v>
      </c>
      <c r="B25" s="94"/>
      <c r="C25" s="42"/>
      <c r="D25" s="43"/>
      <c r="E25" s="43"/>
      <c r="F25" s="43">
        <f>F24*12</f>
        <v>104282.16</v>
      </c>
      <c r="G25" s="43">
        <f>G24*12</f>
        <v>11722.2</v>
      </c>
      <c r="H25" s="43"/>
      <c r="I25" s="43"/>
      <c r="J25" s="43">
        <f>J24*12</f>
        <v>116004.36000000002</v>
      </c>
      <c r="K25" s="43">
        <f>K24*12</f>
        <v>253017.48</v>
      </c>
      <c r="L25" s="31"/>
    </row>
    <row r="26" spans="1:12" ht="26.25" customHeight="1">
      <c r="A26" s="103" t="s">
        <v>59</v>
      </c>
      <c r="B26" s="102"/>
      <c r="C26" s="40"/>
      <c r="D26" s="41"/>
      <c r="E26" s="41"/>
      <c r="F26" s="41"/>
      <c r="G26" s="41"/>
      <c r="H26" s="41"/>
      <c r="I26" s="41"/>
      <c r="J26" s="41"/>
      <c r="K26" s="41"/>
      <c r="L26" s="31"/>
    </row>
    <row r="27" spans="1:12" ht="12.75" customHeight="1">
      <c r="A27" s="99" t="s">
        <v>40</v>
      </c>
      <c r="B27" s="96"/>
      <c r="C27" s="48">
        <v>7</v>
      </c>
      <c r="D27" s="33"/>
      <c r="E27" s="33">
        <v>22.9</v>
      </c>
      <c r="F27" s="33">
        <v>3805.92</v>
      </c>
      <c r="G27" s="33">
        <v>456.71</v>
      </c>
      <c r="H27" s="33"/>
      <c r="I27" s="33"/>
      <c r="J27" s="33">
        <f>D27+F27+G27+H27+I27</f>
        <v>4262.63</v>
      </c>
      <c r="K27" s="33">
        <f>C27*J27</f>
        <v>29838.41</v>
      </c>
      <c r="L27" s="31"/>
    </row>
    <row r="28" spans="1:12" ht="25.5" customHeight="1">
      <c r="A28" s="105" t="s">
        <v>78</v>
      </c>
      <c r="B28" s="100"/>
      <c r="C28" s="48">
        <v>2</v>
      </c>
      <c r="D28" s="33">
        <v>4526.08</v>
      </c>
      <c r="E28" s="33"/>
      <c r="F28" s="33"/>
      <c r="G28" s="33">
        <v>905.22</v>
      </c>
      <c r="H28" s="33"/>
      <c r="I28" s="33"/>
      <c r="J28" s="33">
        <v>5431.3</v>
      </c>
      <c r="K28" s="33">
        <v>10862.6</v>
      </c>
      <c r="L28" s="31"/>
    </row>
    <row r="29" spans="1:12" ht="12.75">
      <c r="A29" s="95" t="s">
        <v>67</v>
      </c>
      <c r="B29" s="96"/>
      <c r="C29" s="48">
        <v>4</v>
      </c>
      <c r="D29" s="33">
        <v>2114.4</v>
      </c>
      <c r="E29" s="33"/>
      <c r="F29" s="33"/>
      <c r="G29" s="33"/>
      <c r="H29" s="33"/>
      <c r="I29" s="34">
        <v>1608.6</v>
      </c>
      <c r="J29" s="33">
        <f>D29+F29+G29+H29+I29</f>
        <v>3723</v>
      </c>
      <c r="K29" s="33">
        <f>C29*J29</f>
        <v>14892</v>
      </c>
      <c r="L29" s="31"/>
    </row>
    <row r="30" spans="1:12" ht="12.75">
      <c r="A30" s="104" t="s">
        <v>43</v>
      </c>
      <c r="B30" s="96"/>
      <c r="C30" s="48">
        <v>8</v>
      </c>
      <c r="D30" s="33">
        <v>2537.28</v>
      </c>
      <c r="E30" s="34"/>
      <c r="F30" s="34"/>
      <c r="G30" s="34"/>
      <c r="H30" s="34"/>
      <c r="I30" s="34">
        <v>1185.72</v>
      </c>
      <c r="J30" s="33">
        <f>D30+F30+G30+H30+I30</f>
        <v>3723</v>
      </c>
      <c r="K30" s="33">
        <f>C30*J30</f>
        <v>29784</v>
      </c>
      <c r="L30" s="31"/>
    </row>
    <row r="31" spans="1:12" ht="12.75">
      <c r="A31" s="104" t="s">
        <v>44</v>
      </c>
      <c r="B31" s="96"/>
      <c r="C31" s="48">
        <v>2</v>
      </c>
      <c r="D31" s="33"/>
      <c r="E31" s="34">
        <v>17.68</v>
      </c>
      <c r="F31" s="34">
        <v>2939.02</v>
      </c>
      <c r="G31" s="34"/>
      <c r="H31" s="34"/>
      <c r="I31" s="34">
        <v>783.98</v>
      </c>
      <c r="J31" s="33">
        <f>D31+F31+G31+H31+I31</f>
        <v>3723</v>
      </c>
      <c r="K31" s="33">
        <f>C31*J31</f>
        <v>7446</v>
      </c>
      <c r="L31" s="31"/>
    </row>
    <row r="32" spans="1:12" ht="24" customHeight="1">
      <c r="A32" s="99" t="s">
        <v>79</v>
      </c>
      <c r="B32" s="100"/>
      <c r="C32" s="48">
        <v>1</v>
      </c>
      <c r="D32" s="33"/>
      <c r="E32" s="33">
        <v>23.01</v>
      </c>
      <c r="F32" s="33">
        <v>3824.53</v>
      </c>
      <c r="G32" s="33"/>
      <c r="H32" s="33">
        <v>956.13</v>
      </c>
      <c r="I32" s="33"/>
      <c r="J32" s="33">
        <f>D32+F32+G32+H32+I32</f>
        <v>4780.66</v>
      </c>
      <c r="K32" s="33">
        <f>C32*J32</f>
        <v>4780.66</v>
      </c>
      <c r="L32" s="31"/>
    </row>
    <row r="33" spans="1:12" ht="26.25" customHeight="1">
      <c r="A33" s="99" t="s">
        <v>80</v>
      </c>
      <c r="B33" s="106"/>
      <c r="C33" s="48">
        <v>1</v>
      </c>
      <c r="D33" s="33"/>
      <c r="E33" s="34">
        <v>22.04</v>
      </c>
      <c r="F33" s="34">
        <v>3663.83</v>
      </c>
      <c r="G33" s="34"/>
      <c r="H33" s="34">
        <v>915.96</v>
      </c>
      <c r="I33" s="34"/>
      <c r="J33" s="33">
        <f>D33+F33+G33+H33+I33</f>
        <v>4579.79</v>
      </c>
      <c r="K33" s="33">
        <f>C33*J33</f>
        <v>4579.79</v>
      </c>
      <c r="L33" s="31"/>
    </row>
    <row r="34" spans="1:12" ht="12.75">
      <c r="A34" s="93" t="s">
        <v>12</v>
      </c>
      <c r="B34" s="94"/>
      <c r="C34" s="42">
        <f>SUM(C27:C33)</f>
        <v>25</v>
      </c>
      <c r="D34" s="43">
        <f>SUM(D27:D33)</f>
        <v>9177.76</v>
      </c>
      <c r="E34" s="43"/>
      <c r="F34" s="43">
        <f aca="true" t="shared" si="1" ref="F34:K34">SUM(F27:F33)</f>
        <v>14233.300000000001</v>
      </c>
      <c r="G34" s="43">
        <f t="shared" si="1"/>
        <v>1361.93</v>
      </c>
      <c r="H34" s="43">
        <f t="shared" si="1"/>
        <v>1872.0900000000001</v>
      </c>
      <c r="I34" s="43">
        <f t="shared" si="1"/>
        <v>3578.2999999999997</v>
      </c>
      <c r="J34" s="43">
        <f t="shared" si="1"/>
        <v>30223.38</v>
      </c>
      <c r="K34" s="43">
        <f t="shared" si="1"/>
        <v>102183.46</v>
      </c>
      <c r="L34" s="31"/>
    </row>
    <row r="35" spans="1:12" ht="16.5" customHeight="1">
      <c r="A35" s="93" t="s">
        <v>71</v>
      </c>
      <c r="B35" s="94"/>
      <c r="C35" s="42"/>
      <c r="D35" s="43">
        <f>D34*12</f>
        <v>110133.12</v>
      </c>
      <c r="E35" s="43"/>
      <c r="F35" s="43">
        <f aca="true" t="shared" si="2" ref="F35:K35">F34*12</f>
        <v>170799.6</v>
      </c>
      <c r="G35" s="43">
        <f t="shared" si="2"/>
        <v>16343.16</v>
      </c>
      <c r="H35" s="43">
        <f t="shared" si="2"/>
        <v>22465.08</v>
      </c>
      <c r="I35" s="43">
        <f t="shared" si="2"/>
        <v>42939.6</v>
      </c>
      <c r="J35" s="43">
        <f t="shared" si="2"/>
        <v>362680.56</v>
      </c>
      <c r="K35" s="43">
        <f t="shared" si="2"/>
        <v>1226201.52</v>
      </c>
      <c r="L35" s="31"/>
    </row>
    <row r="36" spans="1:12" ht="27" customHeight="1">
      <c r="A36" s="101" t="s">
        <v>60</v>
      </c>
      <c r="B36" s="102"/>
      <c r="C36" s="47"/>
      <c r="D36" s="44"/>
      <c r="E36" s="44"/>
      <c r="F36" s="44"/>
      <c r="G36" s="44"/>
      <c r="H36" s="44"/>
      <c r="I36" s="44"/>
      <c r="J36" s="44"/>
      <c r="K36" s="44"/>
      <c r="L36" s="31"/>
    </row>
    <row r="37" spans="1:12" ht="12.75" customHeight="1">
      <c r="A37" s="99" t="s">
        <v>37</v>
      </c>
      <c r="B37" s="96"/>
      <c r="C37" s="48">
        <v>2</v>
      </c>
      <c r="D37" s="33">
        <v>4526.08</v>
      </c>
      <c r="E37" s="33"/>
      <c r="F37" s="33"/>
      <c r="G37" s="33">
        <v>905.22</v>
      </c>
      <c r="H37" s="33"/>
      <c r="I37" s="33"/>
      <c r="J37" s="33">
        <f>D37+F37+G37+H37+I37</f>
        <v>5431.3</v>
      </c>
      <c r="K37" s="33">
        <f>C37*J37</f>
        <v>10862.6</v>
      </c>
      <c r="L37" s="31"/>
    </row>
    <row r="38" spans="1:12" ht="12.75">
      <c r="A38" s="104" t="s">
        <v>41</v>
      </c>
      <c r="B38" s="96"/>
      <c r="C38" s="48">
        <v>1</v>
      </c>
      <c r="D38" s="33">
        <v>2537.28</v>
      </c>
      <c r="E38" s="33"/>
      <c r="F38" s="33"/>
      <c r="G38" s="33"/>
      <c r="H38" s="33"/>
      <c r="I38" s="33">
        <v>1185.72</v>
      </c>
      <c r="J38" s="33">
        <f>D38+F38+G38+H38+I38</f>
        <v>3723</v>
      </c>
      <c r="K38" s="33">
        <f>C38*J38</f>
        <v>3723</v>
      </c>
      <c r="L38" s="31"/>
    </row>
    <row r="39" spans="1:12" ht="12.75">
      <c r="A39" s="104" t="s">
        <v>42</v>
      </c>
      <c r="B39" s="96"/>
      <c r="C39" s="48">
        <v>3</v>
      </c>
      <c r="D39" s="33"/>
      <c r="E39" s="34">
        <v>12.72</v>
      </c>
      <c r="F39" s="34">
        <v>2114.4</v>
      </c>
      <c r="G39" s="34"/>
      <c r="H39" s="34"/>
      <c r="I39" s="34">
        <v>1608.6</v>
      </c>
      <c r="J39" s="33">
        <f>D39+F39+G39+H39+I39</f>
        <v>3723</v>
      </c>
      <c r="K39" s="33">
        <f>C39*J39</f>
        <v>11169</v>
      </c>
      <c r="L39" s="31"/>
    </row>
    <row r="40" spans="1:12" ht="12.75">
      <c r="A40" s="93" t="s">
        <v>12</v>
      </c>
      <c r="B40" s="94"/>
      <c r="C40" s="42">
        <f>SUM(C37:C39)</f>
        <v>6</v>
      </c>
      <c r="D40" s="43">
        <f>SUM(D37:D39)</f>
        <v>7063.360000000001</v>
      </c>
      <c r="E40" s="43"/>
      <c r="F40" s="43">
        <f>SUM(F37:F39)</f>
        <v>2114.4</v>
      </c>
      <c r="G40" s="43">
        <f>SUM(G37:G39)</f>
        <v>905.22</v>
      </c>
      <c r="H40" s="43"/>
      <c r="I40" s="43">
        <f>SUM(I37:I39)</f>
        <v>2794.3199999999997</v>
      </c>
      <c r="J40" s="43">
        <f>SUM(J37:J39)</f>
        <v>12877.3</v>
      </c>
      <c r="K40" s="43">
        <f>SUM(K37:K39)</f>
        <v>25754.6</v>
      </c>
      <c r="L40" s="31"/>
    </row>
    <row r="41" spans="1:12" ht="12.75">
      <c r="A41" s="93" t="s">
        <v>71</v>
      </c>
      <c r="B41" s="94"/>
      <c r="C41" s="49"/>
      <c r="D41" s="43">
        <f>D40*12</f>
        <v>84760.32</v>
      </c>
      <c r="E41" s="43"/>
      <c r="F41" s="43">
        <f>F40*12</f>
        <v>25372.800000000003</v>
      </c>
      <c r="G41" s="43">
        <f>G40*12</f>
        <v>10862.64</v>
      </c>
      <c r="H41" s="43"/>
      <c r="I41" s="43">
        <f>I40*12</f>
        <v>33531.84</v>
      </c>
      <c r="J41" s="43">
        <f>J40*12</f>
        <v>154527.59999999998</v>
      </c>
      <c r="K41" s="43">
        <f>K40*12</f>
        <v>309055.19999999995</v>
      </c>
      <c r="L41" s="31"/>
    </row>
    <row r="42" spans="1:12" ht="16.5" customHeight="1">
      <c r="A42" s="109" t="s">
        <v>61</v>
      </c>
      <c r="B42" s="108"/>
      <c r="C42" s="48"/>
      <c r="D42" s="33"/>
      <c r="E42" s="34"/>
      <c r="F42" s="34"/>
      <c r="G42" s="34"/>
      <c r="H42" s="34"/>
      <c r="I42" s="34"/>
      <c r="J42" s="33"/>
      <c r="K42" s="33"/>
      <c r="L42" s="31"/>
    </row>
    <row r="43" spans="1:12" ht="12.75">
      <c r="A43" s="104" t="s">
        <v>44</v>
      </c>
      <c r="B43" s="96"/>
      <c r="C43" s="48">
        <v>3</v>
      </c>
      <c r="D43" s="33"/>
      <c r="E43" s="34">
        <v>17.68</v>
      </c>
      <c r="F43" s="34">
        <v>2939.02</v>
      </c>
      <c r="G43" s="34"/>
      <c r="H43" s="34"/>
      <c r="I43" s="34">
        <v>783.98</v>
      </c>
      <c r="J43" s="33">
        <f>D43+F43+G43+H43+I43</f>
        <v>3723</v>
      </c>
      <c r="K43" s="33">
        <f>C43*J43</f>
        <v>11169</v>
      </c>
      <c r="L43" s="31"/>
    </row>
    <row r="44" spans="1:12" ht="26.25" customHeight="1">
      <c r="A44" s="99" t="s">
        <v>81</v>
      </c>
      <c r="B44" s="100"/>
      <c r="C44" s="48">
        <v>1</v>
      </c>
      <c r="D44" s="33"/>
      <c r="E44" s="33">
        <v>23.01</v>
      </c>
      <c r="F44" s="33">
        <v>3824.53</v>
      </c>
      <c r="G44" s="33"/>
      <c r="H44" s="34">
        <f>F44*10%</f>
        <v>382.45300000000003</v>
      </c>
      <c r="I44" s="33"/>
      <c r="J44" s="33">
        <f>D44+F44+G44+H44+I44</f>
        <v>4206.983</v>
      </c>
      <c r="K44" s="33">
        <f>C44*J44</f>
        <v>4206.983</v>
      </c>
      <c r="L44" s="31"/>
    </row>
    <row r="45" spans="1:12" ht="24.75" customHeight="1">
      <c r="A45" s="99" t="s">
        <v>82</v>
      </c>
      <c r="B45" s="106"/>
      <c r="C45" s="48">
        <v>1</v>
      </c>
      <c r="D45" s="33"/>
      <c r="E45" s="33">
        <v>21.46</v>
      </c>
      <c r="F45" s="33">
        <v>3567.42</v>
      </c>
      <c r="G45" s="33"/>
      <c r="H45" s="34">
        <f>F45*10%</f>
        <v>356.742</v>
      </c>
      <c r="I45" s="33"/>
      <c r="J45" s="33">
        <f>D45+F45+G45+H45+I45</f>
        <v>3924.1620000000003</v>
      </c>
      <c r="K45" s="33">
        <f>C45*J45</f>
        <v>3924.1620000000003</v>
      </c>
      <c r="L45" s="31"/>
    </row>
    <row r="46" spans="1:12" ht="29.25" customHeight="1">
      <c r="A46" s="99" t="s">
        <v>82</v>
      </c>
      <c r="B46" s="106"/>
      <c r="C46" s="48">
        <v>1</v>
      </c>
      <c r="D46" s="33"/>
      <c r="E46" s="33">
        <v>21.46</v>
      </c>
      <c r="F46" s="33">
        <v>3567.42</v>
      </c>
      <c r="G46" s="33"/>
      <c r="H46" s="34"/>
      <c r="I46" s="33">
        <v>155.58</v>
      </c>
      <c r="J46" s="33">
        <f>D46+F46+G46+H46+I46</f>
        <v>3723</v>
      </c>
      <c r="K46" s="33">
        <f>C46*J46</f>
        <v>3723</v>
      </c>
      <c r="L46" s="31"/>
    </row>
    <row r="47" spans="1:12" ht="27" customHeight="1">
      <c r="A47" s="99" t="s">
        <v>83</v>
      </c>
      <c r="B47" s="106"/>
      <c r="C47" s="48">
        <v>1</v>
      </c>
      <c r="D47" s="33"/>
      <c r="E47" s="33">
        <v>19.39</v>
      </c>
      <c r="F47" s="33">
        <v>3223.19</v>
      </c>
      <c r="G47" s="33"/>
      <c r="H47" s="34">
        <f>F47*10%</f>
        <v>322.319</v>
      </c>
      <c r="I47" s="33">
        <v>177.49</v>
      </c>
      <c r="J47" s="33">
        <f>D47+F47+G47+H47+I47</f>
        <v>3722.999</v>
      </c>
      <c r="K47" s="33">
        <f>C47*J47</f>
        <v>3722.999</v>
      </c>
      <c r="L47" s="31"/>
    </row>
    <row r="48" spans="1:12" ht="12.75">
      <c r="A48" s="93" t="s">
        <v>12</v>
      </c>
      <c r="B48" s="94"/>
      <c r="C48" s="42">
        <f>SUM(C43:C47)</f>
        <v>7</v>
      </c>
      <c r="D48" s="43"/>
      <c r="E48" s="43"/>
      <c r="F48" s="43">
        <f>SUM(F43:F47)</f>
        <v>17121.58</v>
      </c>
      <c r="G48" s="43"/>
      <c r="H48" s="43">
        <f>SUM(H43:H47)</f>
        <v>1061.5140000000001</v>
      </c>
      <c r="I48" s="43">
        <f>SUM(I43:I47)</f>
        <v>1117.0500000000002</v>
      </c>
      <c r="J48" s="43">
        <f>SUM(J43:J47)</f>
        <v>19300.144</v>
      </c>
      <c r="K48" s="43">
        <f>SUM(K43:K47)</f>
        <v>26746.144</v>
      </c>
      <c r="L48" s="31"/>
    </row>
    <row r="49" spans="1:12" ht="12.75">
      <c r="A49" s="93" t="s">
        <v>71</v>
      </c>
      <c r="B49" s="94"/>
      <c r="C49" s="42"/>
      <c r="D49" s="43"/>
      <c r="E49" s="43"/>
      <c r="F49" s="43">
        <f>F48*12</f>
        <v>205458.96000000002</v>
      </c>
      <c r="G49" s="43"/>
      <c r="H49" s="43">
        <f>H48*12</f>
        <v>12738.168000000001</v>
      </c>
      <c r="I49" s="43">
        <f>I48*12</f>
        <v>13404.600000000002</v>
      </c>
      <c r="J49" s="43">
        <v>221328.84</v>
      </c>
      <c r="K49" s="43">
        <v>298128.84</v>
      </c>
      <c r="L49" s="31"/>
    </row>
    <row r="50" spans="1:12" ht="24.75" customHeight="1">
      <c r="A50" s="107" t="s">
        <v>62</v>
      </c>
      <c r="B50" s="108"/>
      <c r="C50" s="48"/>
      <c r="D50" s="33"/>
      <c r="E50" s="33"/>
      <c r="F50" s="33"/>
      <c r="G50" s="33"/>
      <c r="H50" s="34"/>
      <c r="I50" s="33"/>
      <c r="J50" s="33"/>
      <c r="K50" s="33"/>
      <c r="L50" s="31"/>
    </row>
    <row r="51" spans="1:12" ht="26.25" customHeight="1">
      <c r="A51" s="99" t="s">
        <v>84</v>
      </c>
      <c r="B51" s="100"/>
      <c r="C51" s="48">
        <v>1</v>
      </c>
      <c r="D51" s="33"/>
      <c r="E51" s="33">
        <v>19.39</v>
      </c>
      <c r="F51" s="33">
        <v>3223.19</v>
      </c>
      <c r="G51" s="33"/>
      <c r="H51" s="34">
        <f>F51*25%</f>
        <v>805.7975</v>
      </c>
      <c r="I51" s="33"/>
      <c r="J51" s="33">
        <f>D51+F51+G51+H51+I51</f>
        <v>4028.9875</v>
      </c>
      <c r="K51" s="33">
        <f>C51*J51</f>
        <v>4028.9875</v>
      </c>
      <c r="L51" s="31"/>
    </row>
    <row r="52" spans="1:12" ht="27" customHeight="1">
      <c r="A52" s="99" t="s">
        <v>85</v>
      </c>
      <c r="B52" s="100"/>
      <c r="C52" s="48">
        <v>1</v>
      </c>
      <c r="D52" s="33"/>
      <c r="E52" s="33">
        <v>20.33</v>
      </c>
      <c r="F52" s="33">
        <v>3379.66</v>
      </c>
      <c r="G52" s="33"/>
      <c r="H52" s="34">
        <f>F52*10%</f>
        <v>337.966</v>
      </c>
      <c r="I52" s="33">
        <v>5.37</v>
      </c>
      <c r="J52" s="33">
        <f>D52+F52+G52+H52+I52</f>
        <v>3722.9959999999996</v>
      </c>
      <c r="K52" s="33">
        <f>C52*J52</f>
        <v>3722.9959999999996</v>
      </c>
      <c r="L52" s="31"/>
    </row>
    <row r="53" spans="1:12" ht="26.25" customHeight="1">
      <c r="A53" s="99" t="s">
        <v>86</v>
      </c>
      <c r="B53" s="100"/>
      <c r="C53" s="48">
        <v>1</v>
      </c>
      <c r="D53" s="33"/>
      <c r="E53" s="33">
        <v>22.04</v>
      </c>
      <c r="F53" s="33">
        <v>3663.83</v>
      </c>
      <c r="G53" s="33"/>
      <c r="H53" s="34">
        <f>F53*25%</f>
        <v>915.9575</v>
      </c>
      <c r="I53" s="33"/>
      <c r="J53" s="33">
        <f>D53+F53+G53+H53+I53</f>
        <v>4579.7875</v>
      </c>
      <c r="K53" s="33">
        <f>C53*J53</f>
        <v>4579.7875</v>
      </c>
      <c r="L53" s="31"/>
    </row>
    <row r="54" spans="1:12" ht="24.75" customHeight="1">
      <c r="A54" s="110" t="s">
        <v>87</v>
      </c>
      <c r="B54" s="100"/>
      <c r="C54" s="48">
        <v>2</v>
      </c>
      <c r="D54" s="33"/>
      <c r="E54" s="33">
        <v>26.11</v>
      </c>
      <c r="F54" s="33">
        <v>4338.75</v>
      </c>
      <c r="G54" s="33"/>
      <c r="H54" s="34"/>
      <c r="I54" s="33"/>
      <c r="J54" s="33">
        <f>D54+F54+G54+H54+I54</f>
        <v>4338.75</v>
      </c>
      <c r="K54" s="33">
        <f>C54*J54</f>
        <v>8677.5</v>
      </c>
      <c r="L54" s="31"/>
    </row>
    <row r="55" spans="1:12" ht="28.5" customHeight="1">
      <c r="A55" s="111" t="s">
        <v>88</v>
      </c>
      <c r="B55" s="112"/>
      <c r="C55" s="48">
        <v>1</v>
      </c>
      <c r="D55" s="33"/>
      <c r="E55" s="33">
        <v>20.88</v>
      </c>
      <c r="F55" s="33">
        <v>3471</v>
      </c>
      <c r="G55" s="33"/>
      <c r="H55" s="34"/>
      <c r="I55" s="33">
        <v>252</v>
      </c>
      <c r="J55" s="33">
        <f>D55+F55+G55+H55+I55</f>
        <v>3723</v>
      </c>
      <c r="K55" s="33">
        <f>C55*J55</f>
        <v>3723</v>
      </c>
      <c r="L55" s="31"/>
    </row>
    <row r="56" spans="1:12" ht="12.75">
      <c r="A56" s="93" t="s">
        <v>12</v>
      </c>
      <c r="B56" s="94"/>
      <c r="C56" s="42">
        <f>SUM(C51:C55)</f>
        <v>6</v>
      </c>
      <c r="D56" s="43"/>
      <c r="E56" s="43"/>
      <c r="F56" s="43">
        <f>SUM(F51:F55)</f>
        <v>18076.43</v>
      </c>
      <c r="G56" s="43"/>
      <c r="H56" s="43">
        <f>SUM(H51:H55)</f>
        <v>2059.721</v>
      </c>
      <c r="I56" s="43">
        <f>SUM(I51:I55)</f>
        <v>257.37</v>
      </c>
      <c r="J56" s="43">
        <v>20136.16</v>
      </c>
      <c r="K56" s="43">
        <f>SUM(K51:K55)</f>
        <v>24732.271</v>
      </c>
      <c r="L56" s="31"/>
    </row>
    <row r="57" spans="1:12" ht="17.25" customHeight="1">
      <c r="A57" s="93" t="s">
        <v>71</v>
      </c>
      <c r="B57" s="94"/>
      <c r="C57" s="42"/>
      <c r="D57" s="43"/>
      <c r="E57" s="43"/>
      <c r="F57" s="43">
        <f>F56*12</f>
        <v>216917.16</v>
      </c>
      <c r="G57" s="43"/>
      <c r="H57" s="43">
        <f>H56*12</f>
        <v>24716.652000000002</v>
      </c>
      <c r="I57" s="43">
        <f>I56*12</f>
        <v>3088.44</v>
      </c>
      <c r="J57" s="43">
        <v>241633.92</v>
      </c>
      <c r="K57" s="43">
        <f>K56*12</f>
        <v>296787.252</v>
      </c>
      <c r="L57" s="31"/>
    </row>
    <row r="58" spans="1:12" ht="17.25" customHeight="1">
      <c r="A58" s="91" t="s">
        <v>11</v>
      </c>
      <c r="B58" s="92"/>
      <c r="C58" s="36">
        <f>C19+C24+C34+C40+C48+C56</f>
        <v>67</v>
      </c>
      <c r="D58" s="36">
        <f>D19+D24+D34+D40+D48+D56</f>
        <v>20047.04</v>
      </c>
      <c r="E58" s="36"/>
      <c r="F58" s="36">
        <f>F19+F24+F34+F40+F48+F56</f>
        <v>68323.47</v>
      </c>
      <c r="G58" s="36">
        <f>G19+G24+G34+G40+G48+G56</f>
        <v>3929.0700000000006</v>
      </c>
      <c r="H58" s="36">
        <f>H19+H24+H34+H40+H48+H56</f>
        <v>4993.325000000001</v>
      </c>
      <c r="I58" s="36">
        <f>I19+I24+I34+I40+I48+I56</f>
        <v>7747.039999999999</v>
      </c>
      <c r="J58" s="36">
        <f>J19+J24+J34+41+J48+J56</f>
        <v>91946.284</v>
      </c>
      <c r="K58" s="36">
        <f>K19+K24+K34+K40+K48+K56</f>
        <v>271329.445</v>
      </c>
      <c r="L58" s="31"/>
    </row>
    <row r="59" spans="1:12" ht="26.25" customHeight="1">
      <c r="A59" s="85" t="s">
        <v>45</v>
      </c>
      <c r="B59" s="86"/>
      <c r="C59" s="36">
        <f>C19+C24+C34+C40+C48+C56</f>
        <v>67</v>
      </c>
      <c r="D59" s="36">
        <f>D58*12</f>
        <v>240564.48</v>
      </c>
      <c r="E59" s="36"/>
      <c r="F59" s="36">
        <f aca="true" t="shared" si="3" ref="F59:K59">F58*12</f>
        <v>819881.64</v>
      </c>
      <c r="G59" s="36">
        <f t="shared" si="3"/>
        <v>47148.84000000001</v>
      </c>
      <c r="H59" s="36">
        <f t="shared" si="3"/>
        <v>59919.90000000001</v>
      </c>
      <c r="I59" s="36">
        <f t="shared" si="3"/>
        <v>92964.47999999998</v>
      </c>
      <c r="J59" s="36">
        <f t="shared" si="3"/>
        <v>1103355.408</v>
      </c>
      <c r="K59" s="36">
        <f t="shared" si="3"/>
        <v>3255953.34</v>
      </c>
      <c r="L59" s="31"/>
    </row>
    <row r="60" spans="1:12" ht="12.75">
      <c r="A60" s="3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2.75">
      <c r="A61" s="32" t="s">
        <v>46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2.75">
      <c r="A62" s="3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2.75">
      <c r="A63" s="31"/>
      <c r="B63" s="31" t="s">
        <v>18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2.75">
      <c r="A64" s="31"/>
      <c r="B64" s="31" t="s">
        <v>53</v>
      </c>
      <c r="C64" s="31" t="s">
        <v>54</v>
      </c>
      <c r="D64" s="31"/>
      <c r="E64" s="31"/>
      <c r="F64" s="31" t="s">
        <v>68</v>
      </c>
      <c r="G64" s="31"/>
      <c r="H64" s="31"/>
      <c r="I64" s="31"/>
      <c r="J64" s="31"/>
      <c r="K64" s="31"/>
      <c r="L64" s="31"/>
    </row>
    <row r="65" spans="1:12" ht="12.75">
      <c r="A65" s="31"/>
      <c r="B65" s="31"/>
      <c r="C65" s="37" t="s">
        <v>55</v>
      </c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</sheetData>
  <sheetProtection/>
  <mergeCells count="69">
    <mergeCell ref="A41:B41"/>
    <mergeCell ref="A56:B56"/>
    <mergeCell ref="A44:B44"/>
    <mergeCell ref="A45:B45"/>
    <mergeCell ref="A46:B46"/>
    <mergeCell ref="A47:B47"/>
    <mergeCell ref="A54:B54"/>
    <mergeCell ref="A55:B55"/>
    <mergeCell ref="A42:B42"/>
    <mergeCell ref="A43:B43"/>
    <mergeCell ref="A53:B53"/>
    <mergeCell ref="A52:B52"/>
    <mergeCell ref="A57:B57"/>
    <mergeCell ref="A48:B48"/>
    <mergeCell ref="A49:B49"/>
    <mergeCell ref="A50:B50"/>
    <mergeCell ref="A51:B51"/>
    <mergeCell ref="A33:B33"/>
    <mergeCell ref="A34:B34"/>
    <mergeCell ref="A35:B35"/>
    <mergeCell ref="A40:B40"/>
    <mergeCell ref="A36:B36"/>
    <mergeCell ref="A37:B37"/>
    <mergeCell ref="A38:B38"/>
    <mergeCell ref="A39:B39"/>
    <mergeCell ref="A31:B31"/>
    <mergeCell ref="A32:B32"/>
    <mergeCell ref="A23:B23"/>
    <mergeCell ref="A24:B24"/>
    <mergeCell ref="A27:B27"/>
    <mergeCell ref="A28:B28"/>
    <mergeCell ref="A29:B29"/>
    <mergeCell ref="A30:B30"/>
    <mergeCell ref="A21:B21"/>
    <mergeCell ref="A22:B22"/>
    <mergeCell ref="A25:B25"/>
    <mergeCell ref="A26:B26"/>
    <mergeCell ref="A17:B17"/>
    <mergeCell ref="A18:B18"/>
    <mergeCell ref="B13:B14"/>
    <mergeCell ref="C13:C14"/>
    <mergeCell ref="A10:I10"/>
    <mergeCell ref="A11:I11"/>
    <mergeCell ref="A13:A14"/>
    <mergeCell ref="A16:B16"/>
    <mergeCell ref="A15:B15"/>
    <mergeCell ref="F13:F14"/>
    <mergeCell ref="D13:D14"/>
    <mergeCell ref="E13:E14"/>
    <mergeCell ref="I1:K1"/>
    <mergeCell ref="J13:J14"/>
    <mergeCell ref="K13:K14"/>
    <mergeCell ref="A58:B58"/>
    <mergeCell ref="A2:C2"/>
    <mergeCell ref="E2:I2"/>
    <mergeCell ref="E3:I3"/>
    <mergeCell ref="A4:C4"/>
    <mergeCell ref="A19:B19"/>
    <mergeCell ref="A20:B20"/>
    <mergeCell ref="A59:B59"/>
    <mergeCell ref="E4:K4"/>
    <mergeCell ref="E5:K5"/>
    <mergeCell ref="E6:K6"/>
    <mergeCell ref="A12:I12"/>
    <mergeCell ref="G13:H13"/>
    <mergeCell ref="I13:I14"/>
    <mergeCell ref="A6:B6"/>
    <mergeCell ref="C6:D6"/>
    <mergeCell ref="A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</dc:creator>
  <cp:keywords/>
  <dc:description/>
  <cp:lastModifiedBy>Admin</cp:lastModifiedBy>
  <cp:lastPrinted>2017-11-30T12:59:40Z</cp:lastPrinted>
  <dcterms:created xsi:type="dcterms:W3CDTF">2009-07-31T10:06:47Z</dcterms:created>
  <dcterms:modified xsi:type="dcterms:W3CDTF">2017-12-13T11:20:33Z</dcterms:modified>
  <cp:category/>
  <cp:version/>
  <cp:contentType/>
  <cp:contentStatus/>
</cp:coreProperties>
</file>